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Berrios\Desktop\"/>
    </mc:Choice>
  </mc:AlternateContent>
  <xr:revisionPtr revIDLastSave="0" documentId="8_{B63477A1-6914-45B7-934A-F84374BDF577}" xr6:coauthVersionLast="47" xr6:coauthVersionMax="47" xr10:uidLastSave="{00000000-0000-0000-0000-000000000000}"/>
  <bookViews>
    <workbookView xWindow="-120" yWindow="-120" windowWidth="29040" windowHeight="17520" activeTab="4" xr2:uid="{86D3F9A9-5CAC-491E-A558-26F66B555243}"/>
  </bookViews>
  <sheets>
    <sheet name="Intro" sheetId="1" r:id="rId1"/>
    <sheet name="BTF" sheetId="2" r:id="rId2"/>
    <sheet name="HB and HPB" sheetId="3" r:id="rId3"/>
    <sheet name="Pancreas" sheetId="4" r:id="rId4"/>
    <sheet name="Intestin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H22" i="2"/>
  <c r="H13" i="2"/>
  <c r="J10" i="3"/>
  <c r="J9" i="3"/>
  <c r="J8" i="3"/>
  <c r="I10" i="3"/>
  <c r="I9" i="3"/>
  <c r="I8" i="3"/>
  <c r="F10" i="3"/>
  <c r="F9" i="3"/>
  <c r="F8" i="3"/>
  <c r="D10" i="3"/>
  <c r="D9" i="3"/>
  <c r="D8" i="3"/>
  <c r="A7" i="5" l="1"/>
  <c r="A6" i="5"/>
  <c r="A5" i="5"/>
  <c r="A8" i="4"/>
  <c r="A7" i="4"/>
  <c r="A6" i="4"/>
  <c r="A19" i="3"/>
  <c r="A18" i="3"/>
  <c r="A17" i="3"/>
  <c r="A10" i="3"/>
  <c r="A9" i="3"/>
  <c r="A8" i="3"/>
  <c r="A37" i="2"/>
  <c r="A36" i="2"/>
  <c r="A35" i="2"/>
  <c r="A30" i="2"/>
  <c r="A29" i="2"/>
  <c r="A28" i="2"/>
  <c r="A21" i="2"/>
  <c r="A20" i="2"/>
  <c r="A19" i="2"/>
  <c r="A12" i="2"/>
  <c r="A11" i="2"/>
  <c r="A10" i="2"/>
  <c r="H11" i="2" l="1"/>
  <c r="H12" i="2"/>
  <c r="H10" i="2"/>
  <c r="D8" i="4"/>
  <c r="D7" i="4"/>
  <c r="D6" i="4"/>
  <c r="G30" i="2"/>
  <c r="D30" i="2"/>
  <c r="G29" i="2"/>
  <c r="D29" i="2"/>
  <c r="H29" i="2" s="1"/>
  <c r="G28" i="2"/>
  <c r="D28" i="2"/>
  <c r="G21" i="2"/>
  <c r="D21" i="2"/>
  <c r="H21" i="2" s="1"/>
  <c r="G20" i="2"/>
  <c r="D20" i="2"/>
  <c r="G19" i="2"/>
  <c r="D19" i="2"/>
  <c r="K12" i="2"/>
  <c r="D12" i="2"/>
  <c r="K11" i="2"/>
  <c r="D11" i="2"/>
  <c r="K10" i="2"/>
  <c r="D10" i="2"/>
  <c r="E12" i="1"/>
  <c r="B4" i="2" s="1"/>
  <c r="H20" i="2" l="1"/>
  <c r="B36" i="2" s="1"/>
  <c r="H30" i="2"/>
  <c r="B37" i="2" s="1"/>
  <c r="H28" i="2"/>
  <c r="H19" i="2"/>
  <c r="B35" i="2" s="1"/>
  <c r="B38" i="2" l="1"/>
</calcChain>
</file>

<file path=xl/sharedStrings.xml><?xml version="1.0" encoding="utf-8"?>
<sst xmlns="http://schemas.openxmlformats.org/spreadsheetml/2006/main" count="101" uniqueCount="76">
  <si>
    <t>Fellowship Training Program Reaccreditation Application</t>
  </si>
  <si>
    <t xml:space="preserve">Year: </t>
  </si>
  <si>
    <t xml:space="preserve">Program Name: </t>
  </si>
  <si>
    <t>Current</t>
  </si>
  <si>
    <t>Requested</t>
  </si>
  <si>
    <t>Number of Fellows:</t>
  </si>
  <si>
    <t>BTF Category:</t>
  </si>
  <si>
    <t>STF (write in): 
HB, HPB, pancreas, intestine</t>
  </si>
  <si>
    <r>
      <t xml:space="preserve">*Please note, all years refer to calendar years </t>
    </r>
    <r>
      <rPr>
        <u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academic years</t>
    </r>
  </si>
  <si>
    <t># of Fellows</t>
  </si>
  <si>
    <t>BTF Categories</t>
  </si>
  <si>
    <t>1 every other year</t>
  </si>
  <si>
    <t>Kidney only</t>
  </si>
  <si>
    <t>1 per year</t>
  </si>
  <si>
    <t>Liver only</t>
  </si>
  <si>
    <t>3 every 2 years</t>
  </si>
  <si>
    <t>Liver and Kidney</t>
  </si>
  <si>
    <t>2 per year</t>
  </si>
  <si>
    <t>5 every 2 years</t>
  </si>
  <si>
    <t>3 per year</t>
  </si>
  <si>
    <t>BTF: Liver and Kidney</t>
  </si>
  <si>
    <r>
      <t xml:space="preserve">Please provide the following volumes for the </t>
    </r>
    <r>
      <rPr>
        <b/>
        <sz val="11"/>
        <color theme="1"/>
        <rFont val="Calibri"/>
        <family val="2"/>
        <scheme val="minor"/>
      </rPr>
      <t>past 3 calendar years</t>
    </r>
    <r>
      <rPr>
        <sz val="11"/>
        <color theme="1"/>
        <rFont val="Calibri"/>
        <family val="2"/>
        <scheme val="minor"/>
      </rPr>
      <t xml:space="preserve"> (January 1 – December 31).</t>
    </r>
  </si>
  <si>
    <t>Fellows requested:</t>
  </si>
  <si>
    <t>Procurements</t>
  </si>
  <si>
    <t>Deceased Donor</t>
  </si>
  <si>
    <t>Living Donor</t>
  </si>
  <si>
    <t>Nephrectomy</t>
  </si>
  <si>
    <t>Hepatectomy</t>
  </si>
  <si>
    <t>BD</t>
  </si>
  <si>
    <t>DCD</t>
  </si>
  <si>
    <t>Total</t>
  </si>
  <si>
    <t>Lap</t>
  </si>
  <si>
    <t>Robotic</t>
  </si>
  <si>
    <t>Open</t>
  </si>
  <si>
    <t>Minimum required</t>
  </si>
  <si>
    <t>Kidney Transplants</t>
  </si>
  <si>
    <t>Adult</t>
  </si>
  <si>
    <t>Pediatrics</t>
  </si>
  <si>
    <t>Deceased</t>
  </si>
  <si>
    <t>Living</t>
  </si>
  <si>
    <t>Kidney Total</t>
  </si>
  <si>
    <t xml:space="preserve"> </t>
  </si>
  <si>
    <t>Liver Transplants</t>
  </si>
  <si>
    <t>Liver Total</t>
  </si>
  <si>
    <t>Total Transplant Volume</t>
  </si>
  <si>
    <t>STF: Pancreas</t>
  </si>
  <si>
    <t>SPK</t>
  </si>
  <si>
    <t>PTA</t>
  </si>
  <si>
    <t>Pancreas Total</t>
  </si>
  <si>
    <t>Panc Procurements</t>
  </si>
  <si>
    <t>STF: Intestine</t>
  </si>
  <si>
    <t>Intestine Transplants</t>
  </si>
  <si>
    <t>*includes both intestine alone and intestine as part of a multivisceral transplant</t>
  </si>
  <si>
    <t>STF: Hepatobiliary and Hepatopancreaticobiliary</t>
  </si>
  <si>
    <r>
      <t xml:space="preserve">Please provide the following volumes for the </t>
    </r>
    <r>
      <rPr>
        <b/>
        <sz val="11"/>
        <color theme="1"/>
        <rFont val="Calibri"/>
        <family val="2"/>
        <scheme val="minor"/>
      </rPr>
      <t xml:space="preserve">past 3 calendar years </t>
    </r>
    <r>
      <rPr>
        <sz val="11"/>
        <color theme="1"/>
        <rFont val="Calibri"/>
        <family val="2"/>
        <scheme val="minor"/>
      </rPr>
      <t>(January 1 – December 31).</t>
    </r>
  </si>
  <si>
    <t>Hepatobiliary Cases</t>
  </si>
  <si>
    <t>Hepatic</t>
  </si>
  <si>
    <t>Complex Biliary</t>
  </si>
  <si>
    <t>Major Hepatectomy, 
Non-Donor</t>
  </si>
  <si>
    <t>Minor Hepatectomy</t>
  </si>
  <si>
    <t>Total Hep</t>
  </si>
  <si>
    <t>BD Reconstruction Non-Transplant</t>
  </si>
  <si>
    <t>BD Total</t>
  </si>
  <si>
    <t>Total HB</t>
  </si>
  <si>
    <t>per year, consecutively for no less than 3 years</t>
  </si>
  <si>
    <t>Pancreas Cases</t>
  </si>
  <si>
    <t>Non-Transplant Pancreas</t>
  </si>
  <si>
    <t xml:space="preserve">Minimum required </t>
  </si>
  <si>
    <t>Minimum required (per year, consecutively for no less than 3 years)</t>
  </si>
  <si>
    <t>**No more than 5 cases of same-setting OLT and Roux-en-Y hepatico-jejunostomy can be credited.</t>
  </si>
  <si>
    <t>Minimum required per year</t>
  </si>
  <si>
    <r>
      <t xml:space="preserve">All </t>
    </r>
    <r>
      <rPr>
        <b/>
        <sz val="11"/>
        <color theme="1"/>
        <rFont val="Calibri"/>
        <family val="2"/>
        <scheme val="minor"/>
      </rPr>
      <t>minimums</t>
    </r>
    <r>
      <rPr>
        <sz val="11"/>
        <color theme="1"/>
        <rFont val="Calibri"/>
        <family val="2"/>
        <scheme val="minor"/>
      </rPr>
      <t xml:space="preserve"> are per year, consecutively for no less than 3 years.</t>
    </r>
  </si>
  <si>
    <t>BD Reconstruction Transplant** 
(max 5)</t>
  </si>
  <si>
    <t>Major Hepatectomy, Donor (LD, split)</t>
  </si>
  <si>
    <t>Major Hepatectomy,  Total*</t>
  </si>
  <si>
    <t>*At least 50% of these major hepatectomy operations must be 
non-transplant (non-donor) related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</si>
</sst>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3" xfId="0" applyBorder="1"/>
    <xf numFmtId="1" fontId="0" fillId="3" borderId="2" xfId="0" applyNumberForma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5" xfId="0" applyBorder="1"/>
    <xf numFmtId="0" fontId="2" fillId="0" borderId="2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4" borderId="16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17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180975</xdr:rowOff>
    </xdr:from>
    <xdr:to>
      <xdr:col>1</xdr:col>
      <xdr:colOff>1171574</xdr:colOff>
      <xdr:row>4</xdr:row>
      <xdr:rowOff>341633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70277-EA7A-43AF-B601-DD245905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2676524" cy="922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91F6-CBDE-4C0D-B95E-838D0D64C5D3}">
  <dimension ref="A2:G48"/>
  <sheetViews>
    <sheetView workbookViewId="0">
      <selection activeCell="B12" sqref="B12"/>
    </sheetView>
  </sheetViews>
  <sheetFormatPr defaultColWidth="8.85546875" defaultRowHeight="15" x14ac:dyDescent="0.25"/>
  <cols>
    <col min="1" max="2" width="22.85546875" customWidth="1"/>
    <col min="3" max="3" width="28.42578125" customWidth="1"/>
  </cols>
  <sheetData>
    <row r="2" spans="1:7" ht="18.75" x14ac:dyDescent="0.3">
      <c r="C2" s="1" t="s">
        <v>0</v>
      </c>
    </row>
    <row r="5" spans="1:7" ht="30" customHeight="1" x14ac:dyDescent="0.25"/>
    <row r="6" spans="1:7" x14ac:dyDescent="0.25">
      <c r="A6" t="s">
        <v>1</v>
      </c>
      <c r="B6">
        <v>2023</v>
      </c>
    </row>
    <row r="8" spans="1:7" ht="18.75" x14ac:dyDescent="0.3">
      <c r="A8" s="1" t="s">
        <v>2</v>
      </c>
      <c r="B8" s="62"/>
      <c r="C8" s="62"/>
      <c r="D8" s="62"/>
      <c r="E8" s="62"/>
      <c r="F8" s="62"/>
      <c r="G8" s="62"/>
    </row>
    <row r="11" spans="1:7" ht="15.75" thickBot="1" x14ac:dyDescent="0.3">
      <c r="B11" s="2" t="s">
        <v>3</v>
      </c>
      <c r="C11" s="2" t="s">
        <v>4</v>
      </c>
    </row>
    <row r="12" spans="1:7" ht="15.75" thickBot="1" x14ac:dyDescent="0.3">
      <c r="A12" t="s">
        <v>5</v>
      </c>
      <c r="B12" s="63"/>
      <c r="C12" s="63"/>
      <c r="E12" s="3">
        <f>IF(C12="1 every other year",0.5,IF(C12="1 per year",1,IF(C12="3 every 2 years",1.5,IF(C12="2 per year",2,IF(C12="5 every 2 years",2.5,IF(C12="3 per year",3,0))))))</f>
        <v>0</v>
      </c>
    </row>
    <row r="13" spans="1:7" x14ac:dyDescent="0.25">
      <c r="A13" t="s">
        <v>6</v>
      </c>
      <c r="B13" s="63"/>
      <c r="C13" s="63"/>
    </row>
    <row r="14" spans="1:7" ht="45" x14ac:dyDescent="0.25">
      <c r="A14" s="4" t="s">
        <v>7</v>
      </c>
      <c r="B14" s="63"/>
      <c r="C14" s="63"/>
    </row>
    <row r="15" spans="1:7" x14ac:dyDescent="0.25">
      <c r="A15" s="4"/>
    </row>
    <row r="16" spans="1:7" x14ac:dyDescent="0.25">
      <c r="A16" s="4"/>
    </row>
    <row r="17" spans="1:3" x14ac:dyDescent="0.25">
      <c r="A17" s="5" t="s">
        <v>8</v>
      </c>
    </row>
    <row r="18" spans="1:3" x14ac:dyDescent="0.25">
      <c r="A18" s="4"/>
    </row>
    <row r="19" spans="1:3" s="5" customFormat="1" x14ac:dyDescent="0.25"/>
    <row r="20" spans="1:3" s="5" customFormat="1" x14ac:dyDescent="0.25"/>
    <row r="21" spans="1:3" s="7" customFormat="1" x14ac:dyDescent="0.25">
      <c r="A21" s="6" t="s">
        <v>9</v>
      </c>
      <c r="C21" s="6" t="s">
        <v>10</v>
      </c>
    </row>
    <row r="22" spans="1:3" s="7" customFormat="1" x14ac:dyDescent="0.25">
      <c r="A22" s="7" t="s">
        <v>11</v>
      </c>
      <c r="C22" s="7" t="s">
        <v>12</v>
      </c>
    </row>
    <row r="23" spans="1:3" s="7" customFormat="1" x14ac:dyDescent="0.25">
      <c r="A23" s="7" t="s">
        <v>13</v>
      </c>
      <c r="C23" s="7" t="s">
        <v>14</v>
      </c>
    </row>
    <row r="24" spans="1:3" s="7" customFormat="1" x14ac:dyDescent="0.25">
      <c r="A24" s="7" t="s">
        <v>15</v>
      </c>
      <c r="C24" s="7" t="s">
        <v>16</v>
      </c>
    </row>
    <row r="25" spans="1:3" s="7" customFormat="1" x14ac:dyDescent="0.25">
      <c r="A25" s="7" t="s">
        <v>17</v>
      </c>
    </row>
    <row r="26" spans="1:3" s="7" customFormat="1" x14ac:dyDescent="0.25">
      <c r="A26" s="7" t="s">
        <v>18</v>
      </c>
    </row>
    <row r="27" spans="1:3" s="7" customFormat="1" x14ac:dyDescent="0.25">
      <c r="A27" s="7" t="s">
        <v>19</v>
      </c>
    </row>
    <row r="28" spans="1:3" s="7" customFormat="1" x14ac:dyDescent="0.25"/>
    <row r="29" spans="1:3" s="7" customFormat="1" x14ac:dyDescent="0.25"/>
    <row r="30" spans="1:3" s="7" customFormat="1" x14ac:dyDescent="0.25"/>
    <row r="31" spans="1:3" s="8" customFormat="1" x14ac:dyDescent="0.25"/>
    <row r="32" spans="1:3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</sheetData>
  <sheetProtection algorithmName="SHA-512" hashValue="MnJCq89RgeJvlYn15y8H42CVcFsPYH0msQNk+JPHTWt6s43BKBbehaKr/PRL6HfhoGXcUZOOKbq+qLdMuErg8A==" saltValue="iKuw+QOR49WSSMjPd7ah1g==" spinCount="100000" sheet="1" objects="1" scenarios="1" selectLockedCells="1"/>
  <mergeCells count="1">
    <mergeCell ref="B8:G8"/>
  </mergeCells>
  <dataValidations count="2">
    <dataValidation type="list" allowBlank="1" showInputMessage="1" showErrorMessage="1" sqref="B13:C13" xr:uid="{9E33926B-BD96-4A29-BC8C-77235708DFCD}">
      <formula1>$C$22:$C$24</formula1>
    </dataValidation>
    <dataValidation type="list" allowBlank="1" showInputMessage="1" showErrorMessage="1" sqref="B12:C12" xr:uid="{8BB6AD47-4602-4BE5-94CA-729B8EA1FCAC}">
      <formula1>$A$22:$A$27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40DA-70D5-4FCB-824A-2A1E9DE2EE5A}">
  <dimension ref="A1:V38"/>
  <sheetViews>
    <sheetView workbookViewId="0">
      <selection activeCell="B10" sqref="B10"/>
    </sheetView>
  </sheetViews>
  <sheetFormatPr defaultColWidth="8.85546875" defaultRowHeight="15" x14ac:dyDescent="0.25"/>
  <cols>
    <col min="1" max="1" width="20.5703125" customWidth="1"/>
    <col min="2" max="2" width="9.5703125" customWidth="1"/>
    <col min="8" max="8" width="12" bestFit="1" customWidth="1"/>
    <col min="12" max="12" width="12" bestFit="1" customWidth="1"/>
    <col min="14" max="14" width="10.7109375" bestFit="1" customWidth="1"/>
    <col min="18" max="18" width="10.140625" bestFit="1" customWidth="1"/>
    <col min="19" max="19" width="9.28515625" bestFit="1" customWidth="1"/>
    <col min="20" max="20" width="11.140625" bestFit="1" customWidth="1"/>
    <col min="21" max="21" width="10.7109375" bestFit="1" customWidth="1"/>
    <col min="22" max="22" width="12.85546875" bestFit="1" customWidth="1"/>
  </cols>
  <sheetData>
    <row r="1" spans="1:22" ht="18.75" x14ac:dyDescent="0.3">
      <c r="A1" s="1" t="s">
        <v>20</v>
      </c>
    </row>
    <row r="2" spans="1:22" ht="22.5" customHeight="1" x14ac:dyDescent="0.25">
      <c r="A2" s="9" t="s">
        <v>21</v>
      </c>
    </row>
    <row r="3" spans="1:22" ht="22.5" customHeight="1" x14ac:dyDescent="0.25">
      <c r="A3" s="9" t="s">
        <v>71</v>
      </c>
    </row>
    <row r="4" spans="1:22" x14ac:dyDescent="0.25">
      <c r="A4" t="s">
        <v>22</v>
      </c>
      <c r="B4" s="10">
        <f>Intro!E12</f>
        <v>0</v>
      </c>
      <c r="D4" s="2"/>
    </row>
    <row r="5" spans="1:22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22" ht="15.75" thickBot="1" x14ac:dyDescent="0.3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22" x14ac:dyDescent="0.25">
      <c r="B7" s="50" t="s">
        <v>24</v>
      </c>
      <c r="C7" s="50"/>
      <c r="D7" s="50"/>
      <c r="E7" s="51" t="s">
        <v>25</v>
      </c>
      <c r="F7" s="50"/>
      <c r="G7" s="50"/>
      <c r="H7" s="50"/>
      <c r="I7" s="50"/>
      <c r="J7" s="50"/>
      <c r="K7" s="50"/>
    </row>
    <row r="8" spans="1:22" x14ac:dyDescent="0.25">
      <c r="B8" s="12"/>
      <c r="C8" s="12"/>
      <c r="D8" s="12"/>
      <c r="E8" s="51" t="s">
        <v>26</v>
      </c>
      <c r="F8" s="50"/>
      <c r="G8" s="50"/>
      <c r="H8" s="50"/>
      <c r="I8" s="51" t="s">
        <v>27</v>
      </c>
      <c r="J8" s="50"/>
      <c r="K8" s="50"/>
      <c r="L8" s="2"/>
    </row>
    <row r="9" spans="1:22" x14ac:dyDescent="0.25">
      <c r="A9" s="13"/>
      <c r="B9" s="14" t="s">
        <v>28</v>
      </c>
      <c r="C9" s="14" t="s">
        <v>29</v>
      </c>
      <c r="D9" s="14" t="s">
        <v>30</v>
      </c>
      <c r="E9" s="15" t="s">
        <v>31</v>
      </c>
      <c r="F9" s="14" t="s">
        <v>32</v>
      </c>
      <c r="G9" s="14" t="s">
        <v>33</v>
      </c>
      <c r="H9" s="14" t="s">
        <v>30</v>
      </c>
      <c r="I9" s="15" t="s">
        <v>31</v>
      </c>
      <c r="J9" s="14" t="s">
        <v>33</v>
      </c>
      <c r="K9" s="14" t="s">
        <v>30</v>
      </c>
    </row>
    <row r="10" spans="1:22" x14ac:dyDescent="0.25">
      <c r="A10" s="16">
        <f>Intro!B$6-3</f>
        <v>2020</v>
      </c>
      <c r="B10" s="64"/>
      <c r="C10" s="64"/>
      <c r="D10" s="17">
        <f>B10+C10</f>
        <v>0</v>
      </c>
      <c r="E10" s="66"/>
      <c r="F10" s="64"/>
      <c r="G10" s="64"/>
      <c r="H10" s="17">
        <f>E10+F10+G10</f>
        <v>0</v>
      </c>
      <c r="I10" s="66"/>
      <c r="J10" s="64"/>
      <c r="K10" s="17">
        <f>I10+J10</f>
        <v>0</v>
      </c>
    </row>
    <row r="11" spans="1:22" x14ac:dyDescent="0.25">
      <c r="A11" s="16">
        <f>Intro!B$6-2</f>
        <v>2021</v>
      </c>
      <c r="B11" s="64"/>
      <c r="C11" s="64"/>
      <c r="D11" s="17">
        <f t="shared" ref="D11:D12" si="0">B11+C11</f>
        <v>0</v>
      </c>
      <c r="E11" s="66"/>
      <c r="F11" s="64"/>
      <c r="G11" s="64"/>
      <c r="H11" s="17">
        <f t="shared" ref="H11:H12" si="1">E11+F11+G11</f>
        <v>0</v>
      </c>
      <c r="I11" s="66"/>
      <c r="J11" s="64"/>
      <c r="K11" s="17">
        <f t="shared" ref="K11:K12" si="2">I11+J11</f>
        <v>0</v>
      </c>
    </row>
    <row r="12" spans="1:22" ht="15.75" thickBot="1" x14ac:dyDescent="0.3">
      <c r="A12" s="28">
        <f>Intro!B$6-1</f>
        <v>2022</v>
      </c>
      <c r="B12" s="65"/>
      <c r="C12" s="65"/>
      <c r="D12" s="18">
        <f t="shared" si="0"/>
        <v>0</v>
      </c>
      <c r="E12" s="67"/>
      <c r="F12" s="65"/>
      <c r="G12" s="65"/>
      <c r="H12" s="17">
        <f t="shared" si="1"/>
        <v>0</v>
      </c>
      <c r="I12" s="67"/>
      <c r="J12" s="65"/>
      <c r="K12" s="17">
        <f t="shared" si="2"/>
        <v>0</v>
      </c>
    </row>
    <row r="13" spans="1:22" x14ac:dyDescent="0.25">
      <c r="A13" s="21" t="s">
        <v>70</v>
      </c>
      <c r="B13" s="22"/>
      <c r="C13" s="22"/>
      <c r="D13" s="22">
        <v>25</v>
      </c>
      <c r="E13" s="22"/>
      <c r="F13" s="22"/>
      <c r="G13" s="22"/>
      <c r="H13" s="22">
        <f>IF($B$4&lt;1.1,18,IF($B$4=1.5,27,IF($B$4=2,36,IF($B$4=2.5,45,IF($B$4=3,54,"")))))</f>
        <v>18</v>
      </c>
      <c r="I13" s="22"/>
      <c r="J13" s="22"/>
      <c r="K13" s="22"/>
    </row>
    <row r="14" spans="1:22" x14ac:dyDescent="0.25">
      <c r="A14" s="16"/>
      <c r="B14" s="10"/>
      <c r="C14" s="10"/>
      <c r="D14" s="10"/>
      <c r="E14" s="10"/>
      <c r="F14" s="10"/>
      <c r="H14" s="23"/>
      <c r="I14" s="16"/>
      <c r="V14" s="10"/>
    </row>
    <row r="15" spans="1:22" ht="15.75" thickBot="1" x14ac:dyDescent="0.3">
      <c r="A15" s="11"/>
      <c r="B15" s="11"/>
      <c r="C15" s="11"/>
      <c r="D15" s="11"/>
      <c r="E15" s="11"/>
      <c r="F15" s="11"/>
      <c r="G15" s="11"/>
      <c r="H15" s="11"/>
    </row>
    <row r="16" spans="1:22" ht="15.75" thickBot="1" x14ac:dyDescent="0.3">
      <c r="A16" s="49" t="s">
        <v>35</v>
      </c>
      <c r="B16" s="49"/>
      <c r="C16" s="49"/>
      <c r="D16" s="49"/>
      <c r="E16" s="49"/>
      <c r="F16" s="49"/>
      <c r="G16" s="49"/>
      <c r="H16" s="49"/>
    </row>
    <row r="17" spans="1:12" x14ac:dyDescent="0.25">
      <c r="B17" s="50" t="s">
        <v>36</v>
      </c>
      <c r="C17" s="50"/>
      <c r="D17" s="52"/>
      <c r="E17" s="51" t="s">
        <v>37</v>
      </c>
      <c r="F17" s="50"/>
      <c r="G17" s="52"/>
      <c r="H17" s="24"/>
    </row>
    <row r="18" spans="1:12" x14ac:dyDescent="0.25">
      <c r="A18" s="13"/>
      <c r="B18" s="14" t="s">
        <v>38</v>
      </c>
      <c r="C18" s="14" t="s">
        <v>39</v>
      </c>
      <c r="D18" s="25" t="s">
        <v>30</v>
      </c>
      <c r="E18" s="15" t="s">
        <v>38</v>
      </c>
      <c r="F18" s="14" t="s">
        <v>39</v>
      </c>
      <c r="G18" s="25" t="s">
        <v>30</v>
      </c>
      <c r="H18" s="15" t="s">
        <v>40</v>
      </c>
    </row>
    <row r="19" spans="1:12" x14ac:dyDescent="0.25">
      <c r="A19" s="16">
        <f>Intro!B$6-3</f>
        <v>2020</v>
      </c>
      <c r="B19" s="64"/>
      <c r="C19" s="64"/>
      <c r="D19" s="26">
        <f>B19+C19</f>
        <v>0</v>
      </c>
      <c r="E19" s="66"/>
      <c r="F19" s="64"/>
      <c r="G19" s="26">
        <f>E19+F19</f>
        <v>0</v>
      </c>
      <c r="H19" s="27">
        <f>D19+G19</f>
        <v>0</v>
      </c>
    </row>
    <row r="20" spans="1:12" x14ac:dyDescent="0.25">
      <c r="A20" s="16">
        <f>Intro!B$6-2</f>
        <v>2021</v>
      </c>
      <c r="B20" s="64"/>
      <c r="C20" s="64"/>
      <c r="D20" s="26">
        <f t="shared" ref="D20:D21" si="3">B20+C20</f>
        <v>0</v>
      </c>
      <c r="E20" s="66"/>
      <c r="F20" s="64"/>
      <c r="G20" s="26">
        <f t="shared" ref="G20:G21" si="4">E20+F20</f>
        <v>0</v>
      </c>
      <c r="H20" s="27">
        <f t="shared" ref="H20:H21" si="5">D20+G20</f>
        <v>0</v>
      </c>
    </row>
    <row r="21" spans="1:12" ht="15.75" thickBot="1" x14ac:dyDescent="0.3">
      <c r="A21" s="28">
        <f>Intro!B$6-1</f>
        <v>2022</v>
      </c>
      <c r="B21" s="65"/>
      <c r="C21" s="65"/>
      <c r="D21" s="29">
        <f t="shared" si="3"/>
        <v>0</v>
      </c>
      <c r="E21" s="67"/>
      <c r="F21" s="65"/>
      <c r="G21" s="29">
        <f t="shared" si="4"/>
        <v>0</v>
      </c>
      <c r="H21" s="30">
        <f t="shared" si="5"/>
        <v>0</v>
      </c>
      <c r="L21" t="s">
        <v>41</v>
      </c>
    </row>
    <row r="22" spans="1:12" x14ac:dyDescent="0.25">
      <c r="A22" s="21" t="s">
        <v>70</v>
      </c>
      <c r="B22" s="22"/>
      <c r="C22" s="22"/>
      <c r="D22" s="22"/>
      <c r="E22" s="22"/>
      <c r="F22" s="22"/>
      <c r="G22" s="22"/>
      <c r="H22" s="22" t="str">
        <f>IF($B$4=0.5,60,IF($B$4=1,60,IF($B$4=1.5,90,IF($B$4=2,120,IF($B$4=2.5,150,IF($B$4=3,180,""))))))</f>
        <v/>
      </c>
    </row>
    <row r="23" spans="1:12" x14ac:dyDescent="0.25">
      <c r="A23" s="16"/>
      <c r="B23" s="10"/>
      <c r="C23" s="10"/>
      <c r="D23" s="10"/>
      <c r="E23" s="10"/>
      <c r="F23" s="10"/>
      <c r="G23" s="10"/>
      <c r="H23" s="23"/>
    </row>
    <row r="24" spans="1:12" ht="15.75" thickBot="1" x14ac:dyDescent="0.3"/>
    <row r="25" spans="1:12" ht="15.75" thickBot="1" x14ac:dyDescent="0.3">
      <c r="A25" s="49" t="s">
        <v>42</v>
      </c>
      <c r="B25" s="49"/>
      <c r="C25" s="49"/>
      <c r="D25" s="49"/>
      <c r="E25" s="49"/>
      <c r="F25" s="49"/>
      <c r="G25" s="49"/>
      <c r="H25" s="49"/>
    </row>
    <row r="26" spans="1:12" x14ac:dyDescent="0.25">
      <c r="B26" s="50" t="s">
        <v>36</v>
      </c>
      <c r="C26" s="50"/>
      <c r="D26" s="52"/>
      <c r="E26" s="53" t="s">
        <v>37</v>
      </c>
      <c r="F26" s="54"/>
      <c r="G26" s="55"/>
      <c r="H26" s="31"/>
    </row>
    <row r="27" spans="1:12" x14ac:dyDescent="0.25">
      <c r="A27" s="13"/>
      <c r="B27" s="14" t="s">
        <v>38</v>
      </c>
      <c r="C27" s="14" t="s">
        <v>39</v>
      </c>
      <c r="D27" s="25" t="s">
        <v>30</v>
      </c>
      <c r="E27" s="15" t="s">
        <v>38</v>
      </c>
      <c r="F27" s="14" t="s">
        <v>39</v>
      </c>
      <c r="G27" s="25" t="s">
        <v>30</v>
      </c>
      <c r="H27" s="15" t="s">
        <v>43</v>
      </c>
    </row>
    <row r="28" spans="1:12" x14ac:dyDescent="0.25">
      <c r="A28" s="16">
        <f>Intro!B$6-3</f>
        <v>2020</v>
      </c>
      <c r="B28" s="64"/>
      <c r="C28" s="64"/>
      <c r="D28" s="26">
        <f>B28+C28</f>
        <v>0</v>
      </c>
      <c r="E28" s="66"/>
      <c r="F28" s="64"/>
      <c r="G28" s="26">
        <f>E28+F28</f>
        <v>0</v>
      </c>
      <c r="H28" s="27">
        <f>D28+G28</f>
        <v>0</v>
      </c>
    </row>
    <row r="29" spans="1:12" x14ac:dyDescent="0.25">
      <c r="A29" s="16">
        <f>Intro!B$6-2</f>
        <v>2021</v>
      </c>
      <c r="B29" s="64"/>
      <c r="C29" s="64"/>
      <c r="D29" s="26">
        <f t="shared" ref="D29:D30" si="6">B29+C29</f>
        <v>0</v>
      </c>
      <c r="E29" s="66"/>
      <c r="F29" s="64"/>
      <c r="G29" s="26">
        <f t="shared" ref="G29:G30" si="7">E29+F29</f>
        <v>0</v>
      </c>
      <c r="H29" s="27">
        <f t="shared" ref="H29:H30" si="8">D29+G29</f>
        <v>0</v>
      </c>
    </row>
    <row r="30" spans="1:12" ht="15.75" thickBot="1" x14ac:dyDescent="0.3">
      <c r="A30" s="28">
        <f>Intro!B$6-1</f>
        <v>2022</v>
      </c>
      <c r="B30" s="65"/>
      <c r="C30" s="65"/>
      <c r="D30" s="29">
        <f t="shared" si="6"/>
        <v>0</v>
      </c>
      <c r="E30" s="67"/>
      <c r="F30" s="65"/>
      <c r="G30" s="29">
        <f t="shared" si="7"/>
        <v>0</v>
      </c>
      <c r="H30" s="30">
        <f t="shared" si="8"/>
        <v>0</v>
      </c>
    </row>
    <row r="31" spans="1:12" x14ac:dyDescent="0.25">
      <c r="A31" s="21" t="s">
        <v>70</v>
      </c>
      <c r="B31" s="22"/>
      <c r="C31" s="22"/>
      <c r="D31" s="33"/>
      <c r="E31" s="22"/>
      <c r="F31" s="22"/>
      <c r="G31" s="22"/>
      <c r="H31" s="22" t="str">
        <f>IF($B$4=0.5,50,IF($B$4=1,55,IF($B$4=1.5,80,IF($B$4=2,110,IF($B$4=2.5,135,IF($B$4=3,165,""))))))</f>
        <v/>
      </c>
    </row>
    <row r="32" spans="1:12" x14ac:dyDescent="0.25">
      <c r="A32" s="16"/>
      <c r="B32" s="10"/>
      <c r="C32" s="10"/>
      <c r="D32" s="10"/>
      <c r="E32" s="10"/>
      <c r="F32" s="10"/>
      <c r="G32" s="10"/>
      <c r="H32" s="23"/>
    </row>
    <row r="34" spans="1:2" ht="15.75" thickBot="1" x14ac:dyDescent="0.3">
      <c r="A34" s="48" t="s">
        <v>44</v>
      </c>
      <c r="B34" s="48"/>
    </row>
    <row r="35" spans="1:2" x14ac:dyDescent="0.25">
      <c r="A35" s="16">
        <f>Intro!B$6-3</f>
        <v>2020</v>
      </c>
      <c r="B35" s="34">
        <f>H19+H28+Pancreas!D6+Intestine!B5</f>
        <v>0</v>
      </c>
    </row>
    <row r="36" spans="1:2" x14ac:dyDescent="0.25">
      <c r="A36" s="16">
        <f>Intro!B$6-2</f>
        <v>2021</v>
      </c>
      <c r="B36" s="34">
        <f>H20+H29+Pancreas!D7+Intestine!B6</f>
        <v>0</v>
      </c>
    </row>
    <row r="37" spans="1:2" ht="15.75" thickBot="1" x14ac:dyDescent="0.3">
      <c r="A37" s="16">
        <f>Intro!B$6-1</f>
        <v>2022</v>
      </c>
      <c r="B37" s="20">
        <f>H21+H30+Pancreas!D8+Intestine!B7</f>
        <v>0</v>
      </c>
    </row>
    <row r="38" spans="1:2" ht="15.75" thickBot="1" x14ac:dyDescent="0.3">
      <c r="A38" s="19" t="s">
        <v>30</v>
      </c>
      <c r="B38" s="20">
        <f>SUM(B35:B37)</f>
        <v>0</v>
      </c>
    </row>
  </sheetData>
  <sheetProtection algorithmName="SHA-512" hashValue="1AUerjQFz/Uf/WdIo8J3ay2Kf1qRomwxpJlWYgYpqQi8A9SRCPXCcMeV/HsdQxJz34Nie66ilwSR0YqPeWyfGA==" saltValue="yVEky5ygzFWzR9BdbuN2tw==" spinCount="100000" sheet="1" objects="1" scenarios="1" selectLockedCells="1"/>
  <mergeCells count="12">
    <mergeCell ref="A34:B34"/>
    <mergeCell ref="A6:K6"/>
    <mergeCell ref="B7:D7"/>
    <mergeCell ref="E7:K7"/>
    <mergeCell ref="E8:H8"/>
    <mergeCell ref="I8:K8"/>
    <mergeCell ref="A16:H16"/>
    <mergeCell ref="B17:D17"/>
    <mergeCell ref="E17:G17"/>
    <mergeCell ref="A25:H25"/>
    <mergeCell ref="B26:D26"/>
    <mergeCell ref="E26:G26"/>
  </mergeCells>
  <conditionalFormatting sqref="B10:C12">
    <cfRule type="containsBlanks" dxfId="24" priority="13">
      <formula>LEN(TRIM(B10))=0</formula>
    </cfRule>
  </conditionalFormatting>
  <conditionalFormatting sqref="B19:C21">
    <cfRule type="containsBlanks" dxfId="23" priority="9">
      <formula>LEN(TRIM(B19))=0</formula>
    </cfRule>
  </conditionalFormatting>
  <conditionalFormatting sqref="B28:C30">
    <cfRule type="containsBlanks" dxfId="22" priority="5">
      <formula>LEN(TRIM(B28))=0</formula>
    </cfRule>
  </conditionalFormatting>
  <conditionalFormatting sqref="E19:F21">
    <cfRule type="containsBlanks" dxfId="21" priority="8">
      <formula>LEN(TRIM(E19))=0</formula>
    </cfRule>
  </conditionalFormatting>
  <conditionalFormatting sqref="E28:F30">
    <cfRule type="containsBlanks" dxfId="20" priority="7">
      <formula>LEN(TRIM(E28))=0</formula>
    </cfRule>
  </conditionalFormatting>
  <conditionalFormatting sqref="E10:G12">
    <cfRule type="containsBlanks" dxfId="19" priority="6">
      <formula>LEN(TRIM(E10))=0</formula>
    </cfRule>
  </conditionalFormatting>
  <conditionalFormatting sqref="I10:J12">
    <cfRule type="containsBlanks" dxfId="18" priority="10">
      <formula>LEN(TRIM(I10))=0</formula>
    </cfRule>
  </conditionalFormatting>
  <conditionalFormatting sqref="D10:D12">
    <cfRule type="cellIs" dxfId="17" priority="4" operator="between">
      <formula>1</formula>
      <formula>$D$13-1</formula>
    </cfRule>
  </conditionalFormatting>
  <conditionalFormatting sqref="H10:H12">
    <cfRule type="cellIs" dxfId="16" priority="3" operator="between">
      <formula>1</formula>
      <formula>$H$13-1</formula>
    </cfRule>
  </conditionalFormatting>
  <conditionalFormatting sqref="H19:H21">
    <cfRule type="cellIs" dxfId="15" priority="2" operator="between">
      <formula>1</formula>
      <formula>$H$22-1</formula>
    </cfRule>
  </conditionalFormatting>
  <conditionalFormatting sqref="H28:H30">
    <cfRule type="cellIs" dxfId="14" priority="1" operator="between">
      <formula>1</formula>
      <formula>$H$31-1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E6BF-841F-4CD0-98C8-9142792BF1F3}">
  <dimension ref="A1:K20"/>
  <sheetViews>
    <sheetView workbookViewId="0">
      <selection activeCell="B8" sqref="B8"/>
    </sheetView>
  </sheetViews>
  <sheetFormatPr defaultColWidth="8.85546875" defaultRowHeight="15" x14ac:dyDescent="0.25"/>
  <cols>
    <col min="1" max="1" width="21.140625" customWidth="1"/>
    <col min="2" max="2" width="20.28515625" customWidth="1"/>
    <col min="3" max="3" width="19.7109375" customWidth="1"/>
    <col min="4" max="4" width="20.140625" customWidth="1"/>
    <col min="5" max="5" width="14.7109375" customWidth="1"/>
    <col min="6" max="6" width="19.28515625" customWidth="1"/>
    <col min="7" max="7" width="19.140625" customWidth="1"/>
    <col min="8" max="8" width="19.42578125" customWidth="1"/>
    <col min="9" max="9" width="10.85546875" customWidth="1"/>
  </cols>
  <sheetData>
    <row r="1" spans="1:11" ht="18.75" x14ac:dyDescent="0.3">
      <c r="A1" s="1" t="s">
        <v>53</v>
      </c>
    </row>
    <row r="2" spans="1:11" x14ac:dyDescent="0.25">
      <c r="A2" s="9" t="s">
        <v>54</v>
      </c>
    </row>
    <row r="3" spans="1:11" x14ac:dyDescent="0.25">
      <c r="A3" s="9" t="s">
        <v>71</v>
      </c>
    </row>
    <row r="4" spans="1:11" x14ac:dyDescent="0.25">
      <c r="A4" s="9"/>
    </row>
    <row r="5" spans="1:11" ht="15.75" thickBot="1" x14ac:dyDescent="0.3">
      <c r="A5" s="48" t="s">
        <v>55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x14ac:dyDescent="0.25">
      <c r="B6" s="50" t="s">
        <v>56</v>
      </c>
      <c r="C6" s="50"/>
      <c r="D6" s="50"/>
      <c r="E6" s="50"/>
      <c r="F6" s="52"/>
      <c r="G6" s="51" t="s">
        <v>57</v>
      </c>
      <c r="H6" s="50"/>
      <c r="I6" s="52"/>
    </row>
    <row r="7" spans="1:11" ht="45.75" customHeight="1" x14ac:dyDescent="0.25">
      <c r="A7" s="38"/>
      <c r="B7" s="39" t="s">
        <v>58</v>
      </c>
      <c r="C7" s="39" t="s">
        <v>73</v>
      </c>
      <c r="D7" s="39" t="s">
        <v>74</v>
      </c>
      <c r="E7" s="39" t="s">
        <v>59</v>
      </c>
      <c r="F7" s="40" t="s">
        <v>60</v>
      </c>
      <c r="G7" s="41" t="s">
        <v>61</v>
      </c>
      <c r="H7" s="39" t="s">
        <v>72</v>
      </c>
      <c r="I7" s="42" t="s">
        <v>62</v>
      </c>
      <c r="J7" s="40" t="s">
        <v>63</v>
      </c>
    </row>
    <row r="8" spans="1:11" x14ac:dyDescent="0.25">
      <c r="A8" s="16">
        <f>Intro!B$6-3</f>
        <v>2020</v>
      </c>
      <c r="B8" s="64"/>
      <c r="C8" s="64"/>
      <c r="D8" s="35">
        <f>B8+C8</f>
        <v>0</v>
      </c>
      <c r="E8" s="64"/>
      <c r="F8" s="35">
        <f>B8+C8+E8</f>
        <v>0</v>
      </c>
      <c r="G8" s="66"/>
      <c r="H8" s="64"/>
      <c r="I8" s="43">
        <f>G8+H8</f>
        <v>0</v>
      </c>
      <c r="J8" s="35">
        <f>B8+C8+E8+G8+H8</f>
        <v>0</v>
      </c>
    </row>
    <row r="9" spans="1:11" x14ac:dyDescent="0.25">
      <c r="A9" s="16">
        <f>Intro!B$6-2</f>
        <v>2021</v>
      </c>
      <c r="B9" s="64"/>
      <c r="C9" s="64"/>
      <c r="D9" s="35">
        <f>B9+C9</f>
        <v>0</v>
      </c>
      <c r="E9" s="64"/>
      <c r="F9" s="35">
        <f>B9+C9+E9</f>
        <v>0</v>
      </c>
      <c r="G9" s="66"/>
      <c r="H9" s="64"/>
      <c r="I9" s="43">
        <f>G9+H9</f>
        <v>0</v>
      </c>
      <c r="J9" s="35">
        <f>B9+C9+E9+G9+H9</f>
        <v>0</v>
      </c>
    </row>
    <row r="10" spans="1:11" ht="15.75" thickBot="1" x14ac:dyDescent="0.3">
      <c r="A10" s="16">
        <f>Intro!B$6-1</f>
        <v>2022</v>
      </c>
      <c r="B10" s="65"/>
      <c r="C10" s="65"/>
      <c r="D10" s="35">
        <f>B10+C10</f>
        <v>0</v>
      </c>
      <c r="E10" s="65"/>
      <c r="F10" s="35">
        <f>B10+C10+E10</f>
        <v>0</v>
      </c>
      <c r="G10" s="67"/>
      <c r="H10" s="65"/>
      <c r="I10" s="43">
        <f>G10+H10</f>
        <v>0</v>
      </c>
      <c r="J10" s="35">
        <f>B10+C10+E10+G10+H10</f>
        <v>0</v>
      </c>
    </row>
    <row r="11" spans="1:11" ht="15.75" thickBot="1" x14ac:dyDescent="0.3">
      <c r="A11" s="32" t="s">
        <v>34</v>
      </c>
      <c r="B11" s="44"/>
      <c r="C11" s="44"/>
      <c r="D11" s="44">
        <v>20</v>
      </c>
      <c r="E11" s="22"/>
      <c r="F11" s="22">
        <v>35</v>
      </c>
      <c r="G11" s="45"/>
      <c r="H11" s="45"/>
      <c r="I11" s="44">
        <v>15</v>
      </c>
      <c r="J11" s="22">
        <v>50</v>
      </c>
      <c r="K11" t="s">
        <v>64</v>
      </c>
    </row>
    <row r="12" spans="1:11" ht="30.75" customHeight="1" thickBot="1" x14ac:dyDescent="0.3">
      <c r="B12" s="56" t="s">
        <v>75</v>
      </c>
      <c r="C12" s="57"/>
      <c r="D12" s="58"/>
      <c r="G12" s="59" t="s">
        <v>69</v>
      </c>
      <c r="H12" s="60"/>
      <c r="I12" s="61"/>
    </row>
    <row r="13" spans="1:11" ht="15.75" customHeight="1" x14ac:dyDescent="0.25">
      <c r="B13" s="46"/>
      <c r="C13" s="46"/>
      <c r="D13" s="46"/>
      <c r="G13" s="47"/>
      <c r="H13" s="47"/>
      <c r="I13" s="47"/>
    </row>
    <row r="14" spans="1:11" ht="15.75" thickBot="1" x14ac:dyDescent="0.3">
      <c r="A14" s="11"/>
    </row>
    <row r="15" spans="1:11" ht="15.75" thickBot="1" x14ac:dyDescent="0.3">
      <c r="A15" s="49" t="s">
        <v>65</v>
      </c>
      <c r="B15" s="49"/>
      <c r="C15" s="2"/>
      <c r="D15" s="2"/>
      <c r="F15" s="4"/>
    </row>
    <row r="16" spans="1:11" x14ac:dyDescent="0.25">
      <c r="A16" s="13"/>
      <c r="B16" s="40" t="s">
        <v>66</v>
      </c>
    </row>
    <row r="17" spans="1:3" x14ac:dyDescent="0.25">
      <c r="A17" s="16">
        <f>Intro!B$6-3</f>
        <v>2020</v>
      </c>
      <c r="B17" s="64"/>
    </row>
    <row r="18" spans="1:3" x14ac:dyDescent="0.25">
      <c r="A18" s="16">
        <f>Intro!B$6-2</f>
        <v>2021</v>
      </c>
      <c r="B18" s="64"/>
    </row>
    <row r="19" spans="1:3" ht="15.75" thickBot="1" x14ac:dyDescent="0.3">
      <c r="A19" s="28">
        <f>Intro!B$6-1</f>
        <v>2022</v>
      </c>
      <c r="B19" s="65"/>
    </row>
    <row r="20" spans="1:3" x14ac:dyDescent="0.25">
      <c r="A20" s="21" t="s">
        <v>67</v>
      </c>
      <c r="B20" s="22">
        <v>25</v>
      </c>
      <c r="C20" t="s">
        <v>64</v>
      </c>
    </row>
  </sheetData>
  <sheetProtection algorithmName="SHA-512" hashValue="NbmR4cK6SrK5pNHOJAu4KUjKzh981Ohu5gkxpXwXuStgQPC4/RfXj8/dWrLsjIKRVMeMGO6i0RfHvPwtTqWqrA==" saltValue="MBMl9QIx8GLSMKTENvsGgA==" spinCount="100000" sheet="1" objects="1" scenarios="1" selectLockedCells="1"/>
  <mergeCells count="6">
    <mergeCell ref="A15:B15"/>
    <mergeCell ref="G6:I6"/>
    <mergeCell ref="B6:F6"/>
    <mergeCell ref="A5:J5"/>
    <mergeCell ref="B12:D12"/>
    <mergeCell ref="G12:I12"/>
  </mergeCells>
  <conditionalFormatting sqref="B17:B19 B8:C10 E8:E10">
    <cfRule type="containsBlanks" dxfId="13" priority="10">
      <formula>LEN(TRIM(B8))=0</formula>
    </cfRule>
  </conditionalFormatting>
  <conditionalFormatting sqref="G8:H10">
    <cfRule type="containsBlanks" dxfId="12" priority="11">
      <formula>LEN(TRIM(G8))=0</formula>
    </cfRule>
  </conditionalFormatting>
  <conditionalFormatting sqref="F8:F10">
    <cfRule type="cellIs" dxfId="11" priority="8" operator="between">
      <formula>1</formula>
      <formula>$F$11-1</formula>
    </cfRule>
  </conditionalFormatting>
  <conditionalFormatting sqref="I8:I10">
    <cfRule type="cellIs" dxfId="10" priority="7" operator="between">
      <formula>1</formula>
      <formula>$I$11-1</formula>
    </cfRule>
  </conditionalFormatting>
  <conditionalFormatting sqref="J8:J10">
    <cfRule type="cellIs" dxfId="9" priority="6" operator="between">
      <formula>1</formula>
      <formula>$J$11-1</formula>
    </cfRule>
  </conditionalFormatting>
  <conditionalFormatting sqref="D8:D10">
    <cfRule type="cellIs" dxfId="8" priority="2" operator="between">
      <formula>1</formula>
      <formula>$D$11-1</formula>
    </cfRule>
  </conditionalFormatting>
  <conditionalFormatting sqref="B17:B19">
    <cfRule type="cellIs" dxfId="7" priority="1" operator="between">
      <formula>1</formula>
      <formula>$B$20-1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7411-BD0B-4FD5-A25F-A3F1D33D2D6A}">
  <dimension ref="A1:E9"/>
  <sheetViews>
    <sheetView workbookViewId="0">
      <selection activeCell="B6" sqref="B6"/>
    </sheetView>
  </sheetViews>
  <sheetFormatPr defaultColWidth="8.85546875" defaultRowHeight="15" x14ac:dyDescent="0.25"/>
  <cols>
    <col min="1" max="1" width="19.42578125" customWidth="1"/>
    <col min="4" max="4" width="13.85546875" bestFit="1" customWidth="1"/>
    <col min="5" max="5" width="18.28515625" bestFit="1" customWidth="1"/>
  </cols>
  <sheetData>
    <row r="1" spans="1:5" ht="18.75" x14ac:dyDescent="0.3">
      <c r="A1" s="1" t="s">
        <v>45</v>
      </c>
    </row>
    <row r="2" spans="1:5" ht="20.25" customHeight="1" x14ac:dyDescent="0.25">
      <c r="A2" s="9" t="s">
        <v>21</v>
      </c>
    </row>
    <row r="3" spans="1:5" ht="20.25" customHeight="1" x14ac:dyDescent="0.25">
      <c r="A3" s="9" t="s">
        <v>71</v>
      </c>
    </row>
    <row r="4" spans="1:5" ht="20.25" customHeight="1" x14ac:dyDescent="0.25">
      <c r="A4" s="9"/>
    </row>
    <row r="5" spans="1:5" x14ac:dyDescent="0.25">
      <c r="A5" s="14"/>
      <c r="B5" s="14" t="s">
        <v>46</v>
      </c>
      <c r="C5" s="14" t="s">
        <v>47</v>
      </c>
      <c r="D5" s="14" t="s">
        <v>48</v>
      </c>
      <c r="E5" s="14" t="s">
        <v>49</v>
      </c>
    </row>
    <row r="6" spans="1:5" x14ac:dyDescent="0.25">
      <c r="A6" s="16">
        <f>Intro!B$6-3</f>
        <v>2020</v>
      </c>
      <c r="B6" s="64"/>
      <c r="C6" s="64"/>
      <c r="D6" s="35">
        <f>B6+C6</f>
        <v>0</v>
      </c>
      <c r="E6" s="64"/>
    </row>
    <row r="7" spans="1:5" x14ac:dyDescent="0.25">
      <c r="A7" s="16">
        <f>Intro!B$6-2</f>
        <v>2021</v>
      </c>
      <c r="B7" s="64"/>
      <c r="C7" s="64"/>
      <c r="D7" s="35">
        <f t="shared" ref="D7:D8" si="0">B7+C7</f>
        <v>0</v>
      </c>
      <c r="E7" s="64"/>
    </row>
    <row r="8" spans="1:5" ht="15.75" thickBot="1" x14ac:dyDescent="0.3">
      <c r="A8" s="28">
        <f>Intro!B$6-1</f>
        <v>2022</v>
      </c>
      <c r="B8" s="65"/>
      <c r="C8" s="65"/>
      <c r="D8" s="35">
        <f t="shared" si="0"/>
        <v>0</v>
      </c>
      <c r="E8" s="65"/>
    </row>
    <row r="9" spans="1:5" x14ac:dyDescent="0.25">
      <c r="A9" s="21" t="s">
        <v>34</v>
      </c>
      <c r="B9" s="33"/>
      <c r="C9" s="33"/>
      <c r="D9" s="22">
        <v>10</v>
      </c>
      <c r="E9" s="33"/>
    </row>
  </sheetData>
  <sheetProtection algorithmName="SHA-512" hashValue="DWqF88JrvXYKVpwFRVJz1WsEaz+x3hHPEf56ZejyJaflE63MNJxYAFQyThGYK4qlEq9gOytsyxXPn01WhNr9YA==" saltValue="HylMUn/bTItzNRO3OTqLGQ==" spinCount="100000" sheet="1" objects="1" scenarios="1" selectLockedCells="1"/>
  <conditionalFormatting sqref="B6:C8">
    <cfRule type="containsBlanks" dxfId="6" priority="3">
      <formula>LEN(TRIM(B6))=0</formula>
    </cfRule>
  </conditionalFormatting>
  <conditionalFormatting sqref="D9">
    <cfRule type="cellIs" dxfId="5" priority="5" operator="lessThan">
      <formula>#REF!</formula>
    </cfRule>
  </conditionalFormatting>
  <conditionalFormatting sqref="E6:E8">
    <cfRule type="containsBlanks" dxfId="4" priority="2">
      <formula>LEN(TRIM(E6))=0</formula>
    </cfRule>
  </conditionalFormatting>
  <conditionalFormatting sqref="D6:D8">
    <cfRule type="cellIs" dxfId="3" priority="1" operator="between">
      <formula>1</formula>
      <formula>$D$9-1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3FF0-1B38-4878-B731-EB47188BAF00}">
  <dimension ref="A1:C8"/>
  <sheetViews>
    <sheetView tabSelected="1" workbookViewId="0">
      <selection activeCell="B5" sqref="B5"/>
    </sheetView>
  </sheetViews>
  <sheetFormatPr defaultColWidth="8.85546875" defaultRowHeight="15" x14ac:dyDescent="0.25"/>
  <cols>
    <col min="1" max="1" width="61.42578125" customWidth="1"/>
    <col min="2" max="2" width="19.85546875" bestFit="1" customWidth="1"/>
  </cols>
  <sheetData>
    <row r="1" spans="1:3" ht="18.75" x14ac:dyDescent="0.3">
      <c r="A1" s="1" t="s">
        <v>50</v>
      </c>
    </row>
    <row r="2" spans="1:3" ht="21.75" customHeight="1" x14ac:dyDescent="0.25">
      <c r="A2" t="s">
        <v>21</v>
      </c>
    </row>
    <row r="3" spans="1:3" ht="21.75" customHeight="1" x14ac:dyDescent="0.25"/>
    <row r="4" spans="1:3" ht="15.75" thickBot="1" x14ac:dyDescent="0.3">
      <c r="A4" s="36"/>
      <c r="B4" s="37" t="s">
        <v>51</v>
      </c>
      <c r="C4" t="s">
        <v>52</v>
      </c>
    </row>
    <row r="5" spans="1:3" x14ac:dyDescent="0.25">
      <c r="A5" s="16">
        <f>Intro!B$6-3</f>
        <v>2020</v>
      </c>
      <c r="B5" s="64"/>
    </row>
    <row r="6" spans="1:3" x14ac:dyDescent="0.25">
      <c r="A6" s="16">
        <f>Intro!B$6-2</f>
        <v>2021</v>
      </c>
      <c r="B6" s="64"/>
    </row>
    <row r="7" spans="1:3" ht="15.75" thickBot="1" x14ac:dyDescent="0.3">
      <c r="A7" s="28">
        <f>Intro!B$6-1</f>
        <v>2022</v>
      </c>
      <c r="B7" s="65"/>
    </row>
    <row r="8" spans="1:3" x14ac:dyDescent="0.25">
      <c r="A8" s="32" t="s">
        <v>68</v>
      </c>
      <c r="B8" s="22">
        <v>10</v>
      </c>
    </row>
  </sheetData>
  <sheetProtection algorithmName="SHA-512" hashValue="XeUxhv4piIORhz9tz0mUuqseARLxcRAoSWcboWwt/YHZhHxVyEFfBnfTyXwf24HiP01kSJtJvO2Agd0t5ZaUAw==" saltValue="iSHhOmUW3AbgQS+thIaVXQ==" spinCount="100000" sheet="1" objects="1" scenarios="1" selectLockedCells="1"/>
  <conditionalFormatting sqref="B5:B7">
    <cfRule type="containsBlanks" dxfId="2" priority="1">
      <formula>LEN(TRIM(B5))=0</formula>
    </cfRule>
    <cfRule type="cellIs" dxfId="1" priority="5" operator="lessThan">
      <formula>10</formula>
    </cfRule>
  </conditionalFormatting>
  <conditionalFormatting sqref="B8">
    <cfRule type="cellIs" dxfId="0" priority="4" operator="lessThan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981CAA48CFF5489EC0CCF8DEB3E3AB" ma:contentTypeVersion="23" ma:contentTypeDescription="Create a new document." ma:contentTypeScope="" ma:versionID="66ba2e22e2ea4d1bcaad0743551fce32">
  <xsd:schema xmlns:xsd="http://www.w3.org/2001/XMLSchema" xmlns:xs="http://www.w3.org/2001/XMLSchema" xmlns:p="http://schemas.microsoft.com/office/2006/metadata/properties" xmlns:ns2="7ae32b9b-8c2d-4bd1-af06-bcf9ac259593" xmlns:ns3="62ccde35-d656-469c-8b53-e24617a37b9c" targetNamespace="http://schemas.microsoft.com/office/2006/metadata/properties" ma:root="true" ma:fieldsID="8fe8c6c57cb17c4ee9cda913c328667b" ns2:_="" ns3:_="">
    <xsd:import namespace="7ae32b9b-8c2d-4bd1-af06-bcf9ac259593"/>
    <xsd:import namespace="62ccde35-d656-469c-8b53-e24617a37b9c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Status" minOccurs="0"/>
                <xsd:element ref="ns2:_Flow_SignoffStatus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32b9b-8c2d-4bd1-af06-bcf9ac259593" elementFormDefault="qualified">
    <xsd:import namespace="http://schemas.microsoft.com/office/2006/documentManagement/types"/>
    <xsd:import namespace="http://schemas.microsoft.com/office/infopath/2007/PartnerControls"/>
    <xsd:element name="Number" ma:index="2" nillable="true" ma:displayName="Number" ma:format="Dropdown" ma:internalName="Number" ma:readOnly="false" ma:percentage="FALSE">
      <xsd:simpleType>
        <xsd:restriction base="dms:Number"/>
      </xsd:simpleType>
    </xsd:element>
    <xsd:element name="Status" ma:index="4" nillable="true" ma:displayName="Status" ma:format="Dropdown" ma:internalName="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rrent"/>
                    <xsd:enumeration value="Draft"/>
                    <xsd:enumeration value="Final"/>
                    <xsd:enumeration value="Old Version"/>
                  </xsd:restriction>
                </xsd:simpleType>
              </xsd:element>
            </xsd:sequence>
          </xsd:extension>
        </xsd:complexContent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hidden="true" ma:internalName="MediaServiceLocation" ma:readOnly="true">
      <xsd:simpleType>
        <xsd:restriction base="dms:Text"/>
      </xsd:simpleType>
    </xsd:element>
    <xsd:element name="MediaServiceOCR" ma:index="17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7" nillable="true" ma:displayName="Link" ma:format="Hyperlink" ma:hidden="true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cde35-d656-469c-8b53-e24617a37b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LastSharedByUser" ma:index="10" nillable="true" ma:displayName="Last Shared By User" ma:description="" ma:hidden="true" ma:internalName="LastSharedByUser" ma:readOnly="true">
      <xsd:simpleType>
        <xsd:restriction base="dms:Note"/>
      </xsd:simpleType>
    </xsd:element>
    <xsd:element name="LastSharedByTime" ma:index="11" nillable="true" ma:displayName="Last Shared By Time" ma:description="" ma:hidden="true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176f9ce0-0baa-4db7-a0ec-4a7e460130fe}" ma:internalName="TaxCatchAll" ma:readOnly="false" ma:showField="CatchAllData" ma:web="62ccde35-d656-469c-8b53-e24617a37b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cde35-d656-469c-8b53-e24617a37b9c" xsi:nil="true"/>
    <lcf76f155ced4ddcb4097134ff3c332f xmlns="7ae32b9b-8c2d-4bd1-af06-bcf9ac259593">
      <Terms xmlns="http://schemas.microsoft.com/office/infopath/2007/PartnerControls"/>
    </lcf76f155ced4ddcb4097134ff3c332f>
    <Status xmlns="7ae32b9b-8c2d-4bd1-af06-bcf9ac259593" xsi:nil="true"/>
    <_Flow_SignoffStatus xmlns="7ae32b9b-8c2d-4bd1-af06-bcf9ac259593" xsi:nil="true"/>
    <Number xmlns="7ae32b9b-8c2d-4bd1-af06-bcf9ac259593" xsi:nil="true"/>
    <Link xmlns="7ae32b9b-8c2d-4bd1-af06-bcf9ac259593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A70AC4F4-60CB-4127-B714-D8832A313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32b9b-8c2d-4bd1-af06-bcf9ac259593"/>
    <ds:schemaRef ds:uri="62ccde35-d656-469c-8b53-e24617a37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F4451-7C5C-4561-BDFD-CE720BC9BD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131C9-A9A8-47C9-993A-DAFD17B58BD5}">
  <ds:schemaRefs>
    <ds:schemaRef ds:uri="http://www.w3.org/XML/1998/namespace"/>
    <ds:schemaRef ds:uri="http://purl.org/dc/elements/1.1/"/>
    <ds:schemaRef ds:uri="7ae32b9b-8c2d-4bd1-af06-bcf9ac25959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2ccde35-d656-469c-8b53-e24617a37b9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BTF</vt:lpstr>
      <vt:lpstr>HB and HPB</vt:lpstr>
      <vt:lpstr>Pancreas</vt:lpstr>
      <vt:lpstr>Intestine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Kling</dc:creator>
  <cp:lastModifiedBy>Wendy Berrios</cp:lastModifiedBy>
  <dcterms:created xsi:type="dcterms:W3CDTF">2022-06-17T20:09:49Z</dcterms:created>
  <dcterms:modified xsi:type="dcterms:W3CDTF">2023-05-30T18:43:29Z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0x01010014981CAA48CFF5489EC0CCF8DEB3E3AB</vt:lpwstr>
  </property>
  <property fmtid="{D5CDD505-2E9C-101B-9397-08002B2CF9AE}" pid="3" name="MediaServiceImageTags">
    <vt:lpwstr/>
  </property>
</Properties>
</file>